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ontributi 2023" sheetId="1" r:id="rId1"/>
  </sheets>
  <definedNames>
    <definedName name="_xlnm.Print_Area" localSheetId="0">'contributi 2023'!$A$1:$Q$40</definedName>
    <definedName name="Excel_BuiltIn_Print_Area" localSheetId="0">'contributi 2023'!$A$1:$K$40</definedName>
  </definedNames>
  <calcPr fullCalcOnLoad="1"/>
</workbook>
</file>

<file path=xl/sharedStrings.xml><?xml version="1.0" encoding="utf-8"?>
<sst xmlns="http://schemas.openxmlformats.org/spreadsheetml/2006/main" count="127" uniqueCount="87">
  <si>
    <t>N</t>
  </si>
  <si>
    <t xml:space="preserve">SCUOLA INFANZIA PARITARIA NON GESTITA DALL'ENTE LOCALE a.s. 2022/23
</t>
  </si>
  <si>
    <t>DENOMINAZIONE ENTE GESTORE</t>
  </si>
  <si>
    <t>COD.   BENEF.</t>
  </si>
  <si>
    <t>soggetti a contratto</t>
  </si>
  <si>
    <t>RIT. 
IRPEG 4%</t>
  </si>
  <si>
    <t>unica sez. min. 8 bamb
più sez. min 15 max 29 bamb.</t>
  </si>
  <si>
    <t xml:space="preserve">Bamb dichiarati dal gestore
</t>
  </si>
  <si>
    <t>di cui cinesi</t>
  </si>
  <si>
    <t>L. 104/92</t>
  </si>
  <si>
    <t>Segn. USL
(no privati)</t>
  </si>
  <si>
    <t>L.104/92
15 Sett.-Marz.</t>
  </si>
  <si>
    <t>segn USL
15 Sett.-Marz.</t>
  </si>
  <si>
    <t xml:space="preserve">Tot Contributi </t>
  </si>
  <si>
    <t>quota a carico del Comune
Cap. 1451/3     € 152.000,00
(€ 130.000,00 come da convenzione)</t>
  </si>
  <si>
    <t>Contributo per scuole che hanno progetti d’integrazione (art. 10.3 della Convenzione) per bambini italofoni (con particolare riferimento alla lingua cinese) 
€ 5.000,00</t>
  </si>
  <si>
    <t>Totale</t>
  </si>
  <si>
    <t>IMPORTO CONTRIBUTO</t>
  </si>
  <si>
    <t>CONSERVATORIO SAN NICCOLO’</t>
  </si>
  <si>
    <t>FONDAZIONE SAN NICCOLO’</t>
  </si>
  <si>
    <t>no</t>
  </si>
  <si>
    <t>si</t>
  </si>
  <si>
    <t>P.zza C. Niccolò, 6 tel. 0574/26103</t>
  </si>
  <si>
    <t>P.zza C.Niccolò, 6 tel 0574/433082</t>
  </si>
  <si>
    <t>CUORE IMMACOLATO DI MARIA</t>
  </si>
  <si>
    <t>CONGR. DOMENICANE DELLA MADONNA DEL ROSARIO</t>
  </si>
  <si>
    <t>Via Ofanto, 1 tel. 0574/466754
Cell. 3382798773</t>
  </si>
  <si>
    <t>Via Longobarda, 23 tel 0574/466754</t>
  </si>
  <si>
    <t>DON BOSCO</t>
  </si>
  <si>
    <t>PARROCCHIA S. PIETRO A MEZZANA</t>
  </si>
  <si>
    <t>Via L.Valla, 45 tel. 0574/592178</t>
  </si>
  <si>
    <t>Via dell’Agio, 59 tel. 0574/592178</t>
  </si>
  <si>
    <t>ISTITUTO S.GIOVANNI BOSCO</t>
  </si>
  <si>
    <t>CHIESA DI S. PIETRO A GRIGNANO</t>
  </si>
  <si>
    <t>Via A. Limberti, 86 tel. 0574/631519</t>
  </si>
  <si>
    <t>MADONNA DELL’ULIVO</t>
  </si>
  <si>
    <t>ISTITUTO FIGLIE DI S. FRANCESCO</t>
  </si>
  <si>
    <t>Via R. del Ghirlandaio, 5 tel. 0574/590243
Cell. 3331313553</t>
  </si>
  <si>
    <t xml:space="preserve">Via A. Pisano 56 - PISA </t>
  </si>
  <si>
    <t xml:space="preserve">MARIA IMMACOLATA - S. Paolo </t>
  </si>
  <si>
    <t>PARR.GESU’ DIVIN LAVORATORE</t>
  </si>
  <si>
    <t xml:space="preserve">Via M. Clementi, 47 tel. 0574/38327 </t>
  </si>
  <si>
    <t>Via G. Donizetti, 62 tel. 0574/38327</t>
  </si>
  <si>
    <t>MARIA IMMACOLATA - S. Martino</t>
  </si>
  <si>
    <t>FONDAZIONE SCUOLE LIBERE</t>
  </si>
  <si>
    <t>Via di Cantagallo, 6 tel. 0574/694943</t>
  </si>
  <si>
    <t>Via di Quarto 33 - Bagno a Ripoli tel. 0574/694943</t>
  </si>
  <si>
    <t>MARIA IMMACOLATA - Tavola</t>
  </si>
  <si>
    <t>PARR. DI S.MARIA MADDALENA - TAVOLA</t>
  </si>
  <si>
    <t>Via Don R.Volpi, 3/5 tel. 0574/620990
Cell. 3516300953</t>
  </si>
  <si>
    <t>Via G. Braga, 57 tel. 0574/620065</t>
  </si>
  <si>
    <t>S. CATERINA DE’ RICCI</t>
  </si>
  <si>
    <t>P.zza S. M.del Soccorso, 1 tel. 0574/21874</t>
  </si>
  <si>
    <t>Via di Quarto 33 - Bagno a Ripoli tel. 0574/21874</t>
  </si>
  <si>
    <t>SACRO CUORE – Galciana</t>
  </si>
  <si>
    <t>SUORE CATECHISTE DEL SACRO CUORE</t>
  </si>
  <si>
    <t>Via G. Pieraccioli, 50 tel. 0574/811398
Cell. 3337295363</t>
  </si>
  <si>
    <t>P.zza G. Pisa, 20 - CASORIA (NA) 
tel. 0817584906</t>
  </si>
  <si>
    <t>SAN GIUSEPPE
Via A. della Robbia, 4 tel. 0574/593859</t>
  </si>
  <si>
    <t>SUORE CARMEL. DI S.TERESA DI FIRENZE</t>
  </si>
  <si>
    <t>Sez. distaccata Via del Palco, 118 
tel. 0574/23962</t>
  </si>
  <si>
    <t>Via Bernardo Rucellai, 1 tel. 055/216765</t>
  </si>
  <si>
    <t>SANTA MARIA – Narnali</t>
  </si>
  <si>
    <t>COOP.SOCIALE - SCUOLA VIVA scrl</t>
  </si>
  <si>
    <t>Via Pistoiese, 584 tel. 0574/811177
Cell. 3703712252</t>
  </si>
  <si>
    <t>Via Pistoiese, 584 tel. 0574/811177</t>
  </si>
  <si>
    <t xml:space="preserve">S. TERESA DEL BAMBINO </t>
  </si>
  <si>
    <t>PARROCCHIA SAN LORENZO A PIZZIDIMONTE</t>
  </si>
  <si>
    <t>Via Mugellese, 54/c tel. 0574/550098</t>
  </si>
  <si>
    <t>IL GIROTONDO</t>
  </si>
  <si>
    <t>SENTIERI SOCIETA' COOP. E.T.S.</t>
  </si>
  <si>
    <t>Via S. Botticelli, 62 tel. 0574/560756
Cell. 3311907611</t>
  </si>
  <si>
    <t>Via S. Botticelli, 62 tel. 0574/560756</t>
  </si>
  <si>
    <t>LA CASA GIOCOSA</t>
  </si>
  <si>
    <t>LA CASA GIOCOSA COOP. SOC. ONLUS</t>
  </si>
  <si>
    <t>Via Biella, 20 tel. 0574/811323
Cell. 3333921936</t>
  </si>
  <si>
    <t>Via Iva Pacetti, 4/8 tel. 0574/811323</t>
  </si>
  <si>
    <t>IL BRUCO E LA FARFALLA</t>
  </si>
  <si>
    <t>COOP. IL BRUCO E LA FARFALLA</t>
  </si>
  <si>
    <t>Via Roma, 329 tel. 0574/633489
Cell. 3339802211</t>
  </si>
  <si>
    <t>Via Roma, 329 tel. 0574/633489</t>
  </si>
  <si>
    <t>LA GANG DEL BOSCO</t>
  </si>
  <si>
    <t>LA CASA DEI BAMBINI 
Cooperativa Sociale Onlus</t>
  </si>
  <si>
    <t>Viale G. Galilei, 31 tel. 0574/475128
Cell. 3339322708</t>
  </si>
  <si>
    <t xml:space="preserve">Via M. da Fiesole, 28 tel. 0574/475128 </t>
  </si>
  <si>
    <t>Il MULINO 06
Via S. Gonda, 58 tel. 0574/967860
Cell. 338/7538118</t>
  </si>
  <si>
    <t>Gonda 06 Cooperativa Sociale ETS
Via S. Gonda, 58 tel. 0574/967860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</si>
</sst>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]\ * #,##0.00_-;\-[$€]\ * #,##0.00_-;_-[$€]\ * \-??_-;_-@_-"/>
    <numFmt numFmtId="165" formatCode="&quot;€ &quot;#,##0;[Red]&quot;-€ &quot;#,##0"/>
    <numFmt numFmtId="166" formatCode="_-* #,##0.00\ [$€-803]_-;\-* #,##0.00\ [$€-803]_-;_-* &quot;-&quot;??\ [$€-803]_-;_-@_-"/>
  </numFmts>
  <fonts count="44">
    <font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0" fillId="0" borderId="0" applyFill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right" vertical="center" wrapText="1"/>
    </xf>
    <xf numFmtId="165" fontId="1" fillId="34" borderId="10" xfId="0" applyNumberFormat="1" applyFont="1" applyFill="1" applyBorder="1" applyAlignment="1">
      <alignment horizontal="right" vertical="center" wrapText="1"/>
    </xf>
    <xf numFmtId="164" fontId="5" fillId="33" borderId="10" xfId="42" applyFont="1" applyFill="1" applyBorder="1" applyAlignment="1" applyProtection="1">
      <alignment vertical="center" wrapText="1"/>
      <protection/>
    </xf>
    <xf numFmtId="164" fontId="5" fillId="33" borderId="11" xfId="42" applyFont="1" applyFill="1" applyBorder="1" applyAlignment="1" applyProtection="1">
      <alignment vertical="center" wrapText="1"/>
      <protection/>
    </xf>
    <xf numFmtId="0" fontId="6" fillId="35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5" fillId="0" borderId="13" xfId="42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6" fillId="35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35" borderId="12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164" fontId="8" fillId="0" borderId="19" xfId="42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right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6" borderId="10" xfId="0" applyNumberFormat="1" applyFont="1" applyFill="1" applyBorder="1" applyAlignment="1">
      <alignment horizontal="center" vertical="center" wrapText="1"/>
    </xf>
    <xf numFmtId="164" fontId="5" fillId="0" borderId="20" xfId="42" applyFont="1" applyFill="1" applyBorder="1" applyAlignment="1" applyProtection="1">
      <alignment horizontal="center" vertical="center" wrapText="1"/>
      <protection/>
    </xf>
    <xf numFmtId="164" fontId="5" fillId="0" borderId="21" xfId="42" applyFont="1" applyFill="1" applyBorder="1" applyAlignment="1" applyProtection="1">
      <alignment horizontal="center" vertical="center" wrapText="1"/>
      <protection/>
    </xf>
    <xf numFmtId="164" fontId="7" fillId="0" borderId="21" xfId="42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textRotation="90" wrapText="1"/>
    </xf>
    <xf numFmtId="0" fontId="1" fillId="34" borderId="23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4" fontId="3" fillId="34" borderId="23" xfId="0" applyNumberFormat="1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5" fillId="0" borderId="14" xfId="42" applyFont="1" applyFill="1" applyBorder="1" applyAlignment="1" applyProtection="1">
      <alignment horizontal="center" vertical="center"/>
      <protection/>
    </xf>
    <xf numFmtId="164" fontId="5" fillId="0" borderId="13" xfId="42" applyFont="1" applyFill="1" applyBorder="1" applyAlignment="1" applyProtection="1">
      <alignment horizontal="center" vertical="center"/>
      <protection/>
    </xf>
    <xf numFmtId="164" fontId="8" fillId="0" borderId="27" xfId="42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6" fillId="39" borderId="13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ABAB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Normal="75" zoomScaleSheetLayoutView="100" zoomScalePageLayoutView="0" workbookViewId="0" topLeftCell="C22">
      <selection activeCell="O39" sqref="O39"/>
    </sheetView>
  </sheetViews>
  <sheetFormatPr defaultColWidth="8.7109375" defaultRowHeight="12.75"/>
  <cols>
    <col min="1" max="1" width="2.7109375" style="1" customWidth="1"/>
    <col min="2" max="2" width="30.421875" style="2" customWidth="1"/>
    <col min="3" max="3" width="32.7109375" style="2" customWidth="1"/>
    <col min="4" max="4" width="6.57421875" style="2" customWidth="1"/>
    <col min="5" max="5" width="4.8515625" style="2" customWidth="1"/>
    <col min="6" max="6" width="3.7109375" style="2" customWidth="1"/>
    <col min="7" max="7" width="5.421875" style="1" customWidth="1"/>
    <col min="8" max="8" width="4.421875" style="1" customWidth="1"/>
    <col min="9" max="9" width="6.28125" style="1" customWidth="1"/>
    <col min="10" max="10" width="5.421875" style="1" customWidth="1"/>
    <col min="11" max="11" width="9.00390625" style="1" customWidth="1"/>
    <col min="12" max="12" width="10.8515625" style="2" customWidth="1"/>
    <col min="13" max="13" width="9.421875" style="2" customWidth="1"/>
    <col min="14" max="14" width="10.57421875" style="2" customWidth="1"/>
    <col min="15" max="15" width="10.8515625" style="2" customWidth="1"/>
    <col min="16" max="16" width="10.7109375" style="2" customWidth="1"/>
    <col min="17" max="17" width="12.421875" style="2" customWidth="1"/>
    <col min="18" max="250" width="8.7109375" style="2" customWidth="1"/>
  </cols>
  <sheetData>
    <row r="1" spans="1:17" s="3" customFormat="1" ht="12.75" customHeight="1">
      <c r="A1" s="38" t="s">
        <v>0</v>
      </c>
      <c r="B1" s="39" t="s">
        <v>1</v>
      </c>
      <c r="C1" s="39" t="s">
        <v>2</v>
      </c>
      <c r="D1" s="40" t="s">
        <v>3</v>
      </c>
      <c r="E1" s="41" t="s">
        <v>4</v>
      </c>
      <c r="F1" s="40" t="s">
        <v>5</v>
      </c>
      <c r="G1" s="42" t="s">
        <v>6</v>
      </c>
      <c r="H1" s="42" t="s">
        <v>7</v>
      </c>
      <c r="I1" s="42" t="s">
        <v>8</v>
      </c>
      <c r="J1" s="43" t="s">
        <v>9</v>
      </c>
      <c r="K1" s="43" t="s">
        <v>10</v>
      </c>
      <c r="L1" s="39" t="s">
        <v>11</v>
      </c>
      <c r="M1" s="39" t="s">
        <v>12</v>
      </c>
      <c r="N1" s="39" t="s">
        <v>13</v>
      </c>
      <c r="O1" s="44" t="s">
        <v>14</v>
      </c>
      <c r="P1" s="45" t="s">
        <v>15</v>
      </c>
      <c r="Q1" s="46" t="s">
        <v>16</v>
      </c>
    </row>
    <row r="2" spans="1:17" s="3" customFormat="1" ht="12" customHeight="1">
      <c r="A2" s="38"/>
      <c r="B2" s="39"/>
      <c r="C2" s="39"/>
      <c r="D2" s="40"/>
      <c r="E2" s="40"/>
      <c r="F2" s="40"/>
      <c r="G2" s="42"/>
      <c r="H2" s="42"/>
      <c r="I2" s="42"/>
      <c r="J2" s="43"/>
      <c r="K2" s="43"/>
      <c r="L2" s="39"/>
      <c r="M2" s="39"/>
      <c r="N2" s="39"/>
      <c r="O2" s="44"/>
      <c r="P2" s="44"/>
      <c r="Q2" s="46"/>
    </row>
    <row r="3" spans="1:17" s="3" customFormat="1" ht="75" customHeight="1">
      <c r="A3" s="38"/>
      <c r="B3" s="39"/>
      <c r="C3" s="39"/>
      <c r="D3" s="40"/>
      <c r="E3" s="40"/>
      <c r="F3" s="40"/>
      <c r="G3" s="42"/>
      <c r="H3" s="42"/>
      <c r="I3" s="42"/>
      <c r="J3" s="43"/>
      <c r="K3" s="43"/>
      <c r="L3" s="39"/>
      <c r="M3" s="39"/>
      <c r="N3" s="39"/>
      <c r="O3" s="44"/>
      <c r="P3" s="44"/>
      <c r="Q3" s="46"/>
    </row>
    <row r="4" spans="1:17" s="3" customFormat="1" ht="14.25" customHeight="1">
      <c r="A4" s="47" t="s">
        <v>17</v>
      </c>
      <c r="B4" s="47"/>
      <c r="C4" s="47"/>
      <c r="D4" s="47"/>
      <c r="E4" s="47"/>
      <c r="F4" s="47"/>
      <c r="G4" s="47"/>
      <c r="H4" s="4"/>
      <c r="I4" s="4"/>
      <c r="J4" s="5">
        <v>380</v>
      </c>
      <c r="K4" s="5">
        <v>135</v>
      </c>
      <c r="L4" s="6"/>
      <c r="M4" s="6"/>
      <c r="N4" s="6"/>
      <c r="O4" s="6"/>
      <c r="P4" s="6">
        <v>5000</v>
      </c>
      <c r="Q4" s="7"/>
    </row>
    <row r="5" spans="1:17" s="13" customFormat="1" ht="15.75" customHeight="1">
      <c r="A5" s="48">
        <v>2</v>
      </c>
      <c r="B5" s="8" t="s">
        <v>18</v>
      </c>
      <c r="C5" s="9" t="s">
        <v>19</v>
      </c>
      <c r="D5" s="49">
        <v>5949</v>
      </c>
      <c r="E5" s="50" t="s">
        <v>20</v>
      </c>
      <c r="F5" s="50" t="s">
        <v>21</v>
      </c>
      <c r="G5" s="51">
        <v>5</v>
      </c>
      <c r="H5" s="51">
        <v>95</v>
      </c>
      <c r="I5" s="51">
        <v>26</v>
      </c>
      <c r="J5" s="52">
        <v>0</v>
      </c>
      <c r="K5" s="52">
        <v>0</v>
      </c>
      <c r="L5" s="53">
        <f>J5*380*6.5</f>
        <v>0</v>
      </c>
      <c r="M5" s="53">
        <f>K5*135*6.5</f>
        <v>0</v>
      </c>
      <c r="N5" s="53">
        <f>L5+M5</f>
        <v>0</v>
      </c>
      <c r="O5" s="54">
        <f>130000/1157*H5</f>
        <v>10674.157303370786</v>
      </c>
      <c r="P5" s="54"/>
      <c r="Q5" s="55">
        <f>N5+O5+P5</f>
        <v>10674.157303370786</v>
      </c>
    </row>
    <row r="6" spans="1:17" s="13" customFormat="1" ht="12.75">
      <c r="A6" s="48"/>
      <c r="B6" s="14" t="s">
        <v>22</v>
      </c>
      <c r="C6" s="15" t="s">
        <v>23</v>
      </c>
      <c r="D6" s="49"/>
      <c r="E6" s="50"/>
      <c r="F6" s="50"/>
      <c r="G6" s="51"/>
      <c r="H6" s="51"/>
      <c r="I6" s="51"/>
      <c r="J6" s="52"/>
      <c r="K6" s="52"/>
      <c r="L6" s="53"/>
      <c r="M6" s="53"/>
      <c r="N6" s="53"/>
      <c r="O6" s="54">
        <f>135000/1158*H6</f>
        <v>0</v>
      </c>
      <c r="P6" s="54"/>
      <c r="Q6" s="55"/>
    </row>
    <row r="7" spans="1:17" s="13" customFormat="1" ht="21" customHeight="1">
      <c r="A7" s="56">
        <v>3</v>
      </c>
      <c r="B7" s="16" t="s">
        <v>24</v>
      </c>
      <c r="C7" s="17" t="s">
        <v>25</v>
      </c>
      <c r="D7" s="57">
        <v>630</v>
      </c>
      <c r="E7" s="58" t="s">
        <v>20</v>
      </c>
      <c r="F7" s="58" t="s">
        <v>21</v>
      </c>
      <c r="G7" s="59">
        <v>3</v>
      </c>
      <c r="H7" s="59">
        <v>56</v>
      </c>
      <c r="I7" s="59">
        <v>25</v>
      </c>
      <c r="J7" s="60">
        <v>0</v>
      </c>
      <c r="K7" s="60">
        <v>0</v>
      </c>
      <c r="L7" s="53">
        <f>J7*380*6.5</f>
        <v>0</v>
      </c>
      <c r="M7" s="53">
        <f>K7*135*6.5</f>
        <v>0</v>
      </c>
      <c r="N7" s="53">
        <f>L7+M7</f>
        <v>0</v>
      </c>
      <c r="O7" s="54">
        <f>130000/1157*H7</f>
        <v>6292.134831460674</v>
      </c>
      <c r="P7" s="54"/>
      <c r="Q7" s="55">
        <f>N7+O7+P7</f>
        <v>6292.134831460674</v>
      </c>
    </row>
    <row r="8" spans="1:17" s="13" customFormat="1" ht="15.75" customHeight="1">
      <c r="A8" s="56"/>
      <c r="B8" s="16" t="s">
        <v>26</v>
      </c>
      <c r="C8" s="19" t="s">
        <v>27</v>
      </c>
      <c r="D8" s="57"/>
      <c r="E8" s="58"/>
      <c r="F8" s="58"/>
      <c r="G8" s="59"/>
      <c r="H8" s="59"/>
      <c r="I8" s="59"/>
      <c r="J8" s="60"/>
      <c r="K8" s="60"/>
      <c r="L8" s="53"/>
      <c r="M8" s="53"/>
      <c r="N8" s="53"/>
      <c r="O8" s="54">
        <f>135000/1158*H8</f>
        <v>0</v>
      </c>
      <c r="P8" s="54"/>
      <c r="Q8" s="55"/>
    </row>
    <row r="9" spans="1:17" s="13" customFormat="1" ht="12.75" customHeight="1">
      <c r="A9" s="48">
        <v>4</v>
      </c>
      <c r="B9" s="8" t="s">
        <v>28</v>
      </c>
      <c r="C9" s="9" t="s">
        <v>29</v>
      </c>
      <c r="D9" s="49">
        <v>15492</v>
      </c>
      <c r="E9" s="50" t="s">
        <v>20</v>
      </c>
      <c r="F9" s="50" t="s">
        <v>21</v>
      </c>
      <c r="G9" s="52">
        <v>2</v>
      </c>
      <c r="H9" s="52">
        <v>29</v>
      </c>
      <c r="I9" s="52">
        <v>2</v>
      </c>
      <c r="J9" s="52">
        <v>2</v>
      </c>
      <c r="K9" s="52">
        <v>0</v>
      </c>
      <c r="L9" s="53">
        <f>J9*380*6.5</f>
        <v>4940</v>
      </c>
      <c r="M9" s="53">
        <f>K9*135*6.5</f>
        <v>0</v>
      </c>
      <c r="N9" s="53">
        <f>L9+M9</f>
        <v>4940</v>
      </c>
      <c r="O9" s="54">
        <f>130000/1157*H9</f>
        <v>3258.4269662921347</v>
      </c>
      <c r="P9" s="54"/>
      <c r="Q9" s="55">
        <f>N9+O9+P9</f>
        <v>8198.426966292134</v>
      </c>
    </row>
    <row r="10" spans="1:17" s="13" customFormat="1" ht="12.75">
      <c r="A10" s="48"/>
      <c r="B10" s="14" t="s">
        <v>30</v>
      </c>
      <c r="C10" s="20" t="s">
        <v>31</v>
      </c>
      <c r="D10" s="49"/>
      <c r="E10" s="50"/>
      <c r="F10" s="50"/>
      <c r="G10" s="52"/>
      <c r="H10" s="52"/>
      <c r="I10" s="52"/>
      <c r="J10" s="52"/>
      <c r="K10" s="52"/>
      <c r="L10" s="53"/>
      <c r="M10" s="53"/>
      <c r="N10" s="53"/>
      <c r="O10" s="54">
        <f>135000/1158*H10</f>
        <v>0</v>
      </c>
      <c r="P10" s="54"/>
      <c r="Q10" s="55"/>
    </row>
    <row r="11" spans="1:17" s="13" customFormat="1" ht="12.75" customHeight="1">
      <c r="A11" s="48">
        <v>5</v>
      </c>
      <c r="B11" s="8" t="s">
        <v>32</v>
      </c>
      <c r="C11" s="9" t="s">
        <v>33</v>
      </c>
      <c r="D11" s="49">
        <v>29368</v>
      </c>
      <c r="E11" s="50" t="s">
        <v>20</v>
      </c>
      <c r="F11" s="50" t="s">
        <v>21</v>
      </c>
      <c r="G11" s="51">
        <v>3</v>
      </c>
      <c r="H11" s="51">
        <v>77</v>
      </c>
      <c r="I11" s="51">
        <v>27</v>
      </c>
      <c r="J11" s="52">
        <v>2</v>
      </c>
      <c r="K11" s="52">
        <v>0</v>
      </c>
      <c r="L11" s="53">
        <f>J11*380*6.5</f>
        <v>4940</v>
      </c>
      <c r="M11" s="53">
        <f>K11*135*6.5</f>
        <v>0</v>
      </c>
      <c r="N11" s="53">
        <f>L11+M11</f>
        <v>4940</v>
      </c>
      <c r="O11" s="54">
        <f>130000/1157*H11</f>
        <v>8651.685393258427</v>
      </c>
      <c r="P11" s="54"/>
      <c r="Q11" s="55">
        <f>N11+O11+P11</f>
        <v>13591.685393258427</v>
      </c>
    </row>
    <row r="12" spans="1:17" s="13" customFormat="1" ht="16.5" customHeight="1">
      <c r="A12" s="48"/>
      <c r="B12" s="14" t="s">
        <v>34</v>
      </c>
      <c r="C12" s="14" t="s">
        <v>34</v>
      </c>
      <c r="D12" s="49"/>
      <c r="E12" s="50"/>
      <c r="F12" s="50"/>
      <c r="G12" s="51"/>
      <c r="H12" s="51"/>
      <c r="I12" s="51"/>
      <c r="J12" s="52"/>
      <c r="K12" s="52"/>
      <c r="L12" s="53"/>
      <c r="M12" s="53"/>
      <c r="N12" s="53"/>
      <c r="O12" s="54">
        <f>135000/1158*H12</f>
        <v>0</v>
      </c>
      <c r="P12" s="54"/>
      <c r="Q12" s="55"/>
    </row>
    <row r="13" spans="1:17" s="13" customFormat="1" ht="24" customHeight="1">
      <c r="A13" s="56">
        <v>6</v>
      </c>
      <c r="B13" s="16" t="s">
        <v>35</v>
      </c>
      <c r="C13" s="9" t="s">
        <v>36</v>
      </c>
      <c r="D13" s="57">
        <v>639</v>
      </c>
      <c r="E13" s="58" t="s">
        <v>20</v>
      </c>
      <c r="F13" s="58" t="s">
        <v>21</v>
      </c>
      <c r="G13" s="59">
        <v>2</v>
      </c>
      <c r="H13" s="59">
        <v>33</v>
      </c>
      <c r="I13" s="59">
        <v>4</v>
      </c>
      <c r="J13" s="60">
        <v>0</v>
      </c>
      <c r="K13" s="60">
        <v>0</v>
      </c>
      <c r="L13" s="53">
        <f>J13*380*6.5</f>
        <v>0</v>
      </c>
      <c r="M13" s="53">
        <f>K13*135*6.5</f>
        <v>0</v>
      </c>
      <c r="N13" s="53">
        <f>L13+M13</f>
        <v>0</v>
      </c>
      <c r="O13" s="54">
        <f>130000/1157*H13</f>
        <v>3707.8651685393256</v>
      </c>
      <c r="P13" s="54"/>
      <c r="Q13" s="55">
        <f>N13+O13+P13</f>
        <v>3707.8651685393256</v>
      </c>
    </row>
    <row r="14" spans="1:17" s="13" customFormat="1" ht="19.5" customHeight="1">
      <c r="A14" s="56"/>
      <c r="B14" s="16" t="s">
        <v>37</v>
      </c>
      <c r="C14" s="15" t="s">
        <v>38</v>
      </c>
      <c r="D14" s="57"/>
      <c r="E14" s="58"/>
      <c r="F14" s="58"/>
      <c r="G14" s="59"/>
      <c r="H14" s="59"/>
      <c r="I14" s="59"/>
      <c r="J14" s="60"/>
      <c r="K14" s="60"/>
      <c r="L14" s="53"/>
      <c r="M14" s="53"/>
      <c r="N14" s="53"/>
      <c r="O14" s="54">
        <f>135000/1158*H14</f>
        <v>0</v>
      </c>
      <c r="P14" s="54"/>
      <c r="Q14" s="55"/>
    </row>
    <row r="15" spans="1:17" s="13" customFormat="1" ht="12.75" customHeight="1">
      <c r="A15" s="48">
        <v>7</v>
      </c>
      <c r="B15" s="8" t="s">
        <v>39</v>
      </c>
      <c r="C15" s="9" t="s">
        <v>40</v>
      </c>
      <c r="D15" s="49">
        <v>15243</v>
      </c>
      <c r="E15" s="50" t="s">
        <v>20</v>
      </c>
      <c r="F15" s="50" t="s">
        <v>21</v>
      </c>
      <c r="G15" s="51">
        <v>3</v>
      </c>
      <c r="H15" s="51">
        <v>84</v>
      </c>
      <c r="I15" s="51">
        <v>26</v>
      </c>
      <c r="J15" s="52">
        <v>1</v>
      </c>
      <c r="K15" s="69">
        <v>1</v>
      </c>
      <c r="L15" s="53">
        <f>J15*380*6.5</f>
        <v>2470</v>
      </c>
      <c r="M15" s="53">
        <f>K15*135*6.5</f>
        <v>877.5</v>
      </c>
      <c r="N15" s="53">
        <f>L15+M15</f>
        <v>3347.5</v>
      </c>
      <c r="O15" s="54">
        <f>130000/1157*H15</f>
        <v>9438.202247191011</v>
      </c>
      <c r="P15" s="54"/>
      <c r="Q15" s="55">
        <f>N15+O15+P15</f>
        <v>12785.702247191011</v>
      </c>
    </row>
    <row r="16" spans="1:17" s="13" customFormat="1" ht="31.5" customHeight="1">
      <c r="A16" s="48"/>
      <c r="B16" s="14" t="s">
        <v>41</v>
      </c>
      <c r="C16" s="15" t="s">
        <v>42</v>
      </c>
      <c r="D16" s="49"/>
      <c r="E16" s="50" t="s">
        <v>20</v>
      </c>
      <c r="F16" s="50"/>
      <c r="G16" s="51"/>
      <c r="H16" s="51"/>
      <c r="I16" s="51"/>
      <c r="J16" s="52"/>
      <c r="K16" s="70"/>
      <c r="L16" s="53"/>
      <c r="M16" s="53"/>
      <c r="N16" s="53"/>
      <c r="O16" s="54">
        <f>135000/1158*H16</f>
        <v>0</v>
      </c>
      <c r="P16" s="54"/>
      <c r="Q16" s="55"/>
    </row>
    <row r="17" spans="1:17" s="13" customFormat="1" ht="16.5" customHeight="1">
      <c r="A17" s="61">
        <v>8</v>
      </c>
      <c r="B17" s="16" t="s">
        <v>43</v>
      </c>
      <c r="C17" s="17" t="s">
        <v>44</v>
      </c>
      <c r="D17" s="57">
        <v>57687</v>
      </c>
      <c r="E17" s="50" t="s">
        <v>20</v>
      </c>
      <c r="F17" s="51" t="s">
        <v>20</v>
      </c>
      <c r="G17" s="60">
        <v>4</v>
      </c>
      <c r="H17" s="60">
        <v>79</v>
      </c>
      <c r="I17" s="60">
        <v>9</v>
      </c>
      <c r="J17" s="52">
        <v>3</v>
      </c>
      <c r="K17" s="60">
        <v>0</v>
      </c>
      <c r="L17" s="53">
        <f>J17*380*6.5</f>
        <v>7410</v>
      </c>
      <c r="M17" s="53">
        <f>K17*135*6.5</f>
        <v>0</v>
      </c>
      <c r="N17" s="53">
        <f>L17+M17</f>
        <v>7410</v>
      </c>
      <c r="O17" s="54">
        <f>130000/1157*H17</f>
        <v>8876.404494382023</v>
      </c>
      <c r="P17" s="54"/>
      <c r="Q17" s="55">
        <f>N17+O17+P17</f>
        <v>16286.404494382023</v>
      </c>
    </row>
    <row r="18" spans="1:17" s="13" customFormat="1" ht="22.5" customHeight="1">
      <c r="A18" s="61"/>
      <c r="B18" s="16" t="s">
        <v>45</v>
      </c>
      <c r="C18" s="17" t="s">
        <v>46</v>
      </c>
      <c r="D18" s="57"/>
      <c r="E18" s="50"/>
      <c r="F18" s="51"/>
      <c r="G18" s="60"/>
      <c r="H18" s="60"/>
      <c r="I18" s="60"/>
      <c r="J18" s="52"/>
      <c r="K18" s="60"/>
      <c r="L18" s="53"/>
      <c r="M18" s="53"/>
      <c r="N18" s="53"/>
      <c r="O18" s="54">
        <f>135000/1158*H18</f>
        <v>0</v>
      </c>
      <c r="P18" s="54"/>
      <c r="Q18" s="55"/>
    </row>
    <row r="19" spans="1:17" s="13" customFormat="1" ht="12.75" customHeight="1">
      <c r="A19" s="62">
        <v>9</v>
      </c>
      <c r="B19" s="8" t="s">
        <v>47</v>
      </c>
      <c r="C19" s="9" t="s">
        <v>48</v>
      </c>
      <c r="D19" s="49">
        <v>31013</v>
      </c>
      <c r="E19" s="50" t="s">
        <v>20</v>
      </c>
      <c r="F19" s="50" t="s">
        <v>21</v>
      </c>
      <c r="G19" s="52">
        <v>5</v>
      </c>
      <c r="H19" s="52">
        <v>101</v>
      </c>
      <c r="I19" s="52">
        <v>29</v>
      </c>
      <c r="J19" s="52">
        <v>1</v>
      </c>
      <c r="K19" s="52">
        <v>0</v>
      </c>
      <c r="L19" s="53">
        <f>J19*380*6.5</f>
        <v>2470</v>
      </c>
      <c r="M19" s="53">
        <f>K19*135*6.5</f>
        <v>0</v>
      </c>
      <c r="N19" s="53">
        <f>L19+M19</f>
        <v>2470</v>
      </c>
      <c r="O19" s="54">
        <f>130000/1157*H19</f>
        <v>11348.314606741573</v>
      </c>
      <c r="P19" s="54"/>
      <c r="Q19" s="55">
        <f>N19+O19+P19</f>
        <v>13818.314606741573</v>
      </c>
    </row>
    <row r="20" spans="1:17" s="13" customFormat="1" ht="16.5" customHeight="1">
      <c r="A20" s="62"/>
      <c r="B20" s="14" t="s">
        <v>49</v>
      </c>
      <c r="C20" s="20" t="s">
        <v>50</v>
      </c>
      <c r="D20" s="49"/>
      <c r="E20" s="50"/>
      <c r="F20" s="50"/>
      <c r="G20" s="52"/>
      <c r="H20" s="52"/>
      <c r="I20" s="52"/>
      <c r="J20" s="52"/>
      <c r="K20" s="52"/>
      <c r="L20" s="53"/>
      <c r="M20" s="53"/>
      <c r="N20" s="53"/>
      <c r="O20" s="54">
        <f>135000/1158*H20</f>
        <v>0</v>
      </c>
      <c r="P20" s="54"/>
      <c r="Q20" s="55"/>
    </row>
    <row r="21" spans="1:17" s="13" customFormat="1" ht="18" customHeight="1">
      <c r="A21" s="62">
        <v>10</v>
      </c>
      <c r="B21" s="8" t="s">
        <v>51</v>
      </c>
      <c r="C21" s="9" t="s">
        <v>44</v>
      </c>
      <c r="D21" s="49">
        <v>57687</v>
      </c>
      <c r="E21" s="51" t="s">
        <v>20</v>
      </c>
      <c r="F21" s="51" t="s">
        <v>20</v>
      </c>
      <c r="G21" s="52">
        <v>3</v>
      </c>
      <c r="H21" s="52">
        <v>61</v>
      </c>
      <c r="I21" s="52">
        <v>31</v>
      </c>
      <c r="J21" s="52">
        <v>4</v>
      </c>
      <c r="K21" s="52">
        <v>0</v>
      </c>
      <c r="L21" s="53">
        <f>J21*380*6.5</f>
        <v>9880</v>
      </c>
      <c r="M21" s="53">
        <f>K21*135*6.5</f>
        <v>0</v>
      </c>
      <c r="N21" s="53">
        <f>L21+M21</f>
        <v>9880</v>
      </c>
      <c r="O21" s="54">
        <f>130000/1157*H21</f>
        <v>6853.932584269663</v>
      </c>
      <c r="P21" s="54"/>
      <c r="Q21" s="55">
        <f>N21+O21+P21</f>
        <v>16733.932584269663</v>
      </c>
    </row>
    <row r="22" spans="1:17" s="13" customFormat="1" ht="22.5" customHeight="1">
      <c r="A22" s="62"/>
      <c r="B22" s="14" t="s">
        <v>52</v>
      </c>
      <c r="C22" s="15" t="s">
        <v>53</v>
      </c>
      <c r="D22" s="49"/>
      <c r="E22" s="51"/>
      <c r="F22" s="51"/>
      <c r="G22" s="52"/>
      <c r="H22" s="52"/>
      <c r="I22" s="52"/>
      <c r="J22" s="52"/>
      <c r="K22" s="52"/>
      <c r="L22" s="53"/>
      <c r="M22" s="53"/>
      <c r="N22" s="53"/>
      <c r="O22" s="54">
        <f>135000/1158*H22</f>
        <v>0</v>
      </c>
      <c r="P22" s="54"/>
      <c r="Q22" s="55"/>
    </row>
    <row r="23" spans="1:17" s="13" customFormat="1" ht="16.5" customHeight="1">
      <c r="A23" s="56">
        <v>11</v>
      </c>
      <c r="B23" s="16" t="s">
        <v>54</v>
      </c>
      <c r="C23" s="17" t="s">
        <v>55</v>
      </c>
      <c r="D23" s="57">
        <v>30999</v>
      </c>
      <c r="E23" s="58" t="s">
        <v>20</v>
      </c>
      <c r="F23" s="58" t="s">
        <v>21</v>
      </c>
      <c r="G23" s="59">
        <v>1</v>
      </c>
      <c r="H23" s="59">
        <v>29</v>
      </c>
      <c r="I23" s="59">
        <v>5</v>
      </c>
      <c r="J23" s="52">
        <v>0</v>
      </c>
      <c r="K23" s="60">
        <v>0</v>
      </c>
      <c r="L23" s="53">
        <f>J23*380*6.5</f>
        <v>0</v>
      </c>
      <c r="M23" s="53">
        <f>K23*135*6.5</f>
        <v>0</v>
      </c>
      <c r="N23" s="53">
        <f>L23+M23</f>
        <v>0</v>
      </c>
      <c r="O23" s="54">
        <f>130000/1157*H23</f>
        <v>3258.4269662921347</v>
      </c>
      <c r="P23" s="54"/>
      <c r="Q23" s="55">
        <f>N23+O23+P23</f>
        <v>3258.4269662921347</v>
      </c>
    </row>
    <row r="24" spans="1:17" s="13" customFormat="1" ht="24.75" customHeight="1">
      <c r="A24" s="56"/>
      <c r="B24" s="16" t="s">
        <v>56</v>
      </c>
      <c r="C24" s="17" t="s">
        <v>57</v>
      </c>
      <c r="D24" s="57"/>
      <c r="E24" s="58"/>
      <c r="F24" s="58"/>
      <c r="G24" s="59"/>
      <c r="H24" s="59"/>
      <c r="I24" s="59"/>
      <c r="J24" s="52"/>
      <c r="K24" s="60"/>
      <c r="L24" s="53"/>
      <c r="M24" s="53"/>
      <c r="N24" s="53"/>
      <c r="O24" s="54">
        <f>135000/1158*H24</f>
        <v>0</v>
      </c>
      <c r="P24" s="54"/>
      <c r="Q24" s="55"/>
    </row>
    <row r="25" spans="1:17" s="13" customFormat="1" ht="25.5" customHeight="1">
      <c r="A25" s="48">
        <v>12</v>
      </c>
      <c r="B25" s="8" t="s">
        <v>58</v>
      </c>
      <c r="C25" s="9" t="s">
        <v>59</v>
      </c>
      <c r="D25" s="49">
        <v>29255</v>
      </c>
      <c r="E25" s="50" t="s">
        <v>20</v>
      </c>
      <c r="F25" s="50" t="s">
        <v>21</v>
      </c>
      <c r="G25" s="51">
        <v>6</v>
      </c>
      <c r="H25" s="51">
        <v>117</v>
      </c>
      <c r="I25" s="51">
        <v>5</v>
      </c>
      <c r="J25" s="52">
        <v>1</v>
      </c>
      <c r="K25" s="52">
        <v>0</v>
      </c>
      <c r="L25" s="53">
        <f>J25*380*6.5</f>
        <v>2470</v>
      </c>
      <c r="M25" s="53">
        <f>K25*135*6.5</f>
        <v>0</v>
      </c>
      <c r="N25" s="53">
        <f>L25+M25</f>
        <v>2470</v>
      </c>
      <c r="O25" s="54">
        <f>130000/1157*H25</f>
        <v>13146.067415730337</v>
      </c>
      <c r="P25" s="54"/>
      <c r="Q25" s="55">
        <f>N25+O25+P25</f>
        <v>15616.067415730337</v>
      </c>
    </row>
    <row r="26" spans="1:17" s="13" customFormat="1" ht="26.25" customHeight="1">
      <c r="A26" s="48"/>
      <c r="B26" s="14" t="s">
        <v>60</v>
      </c>
      <c r="C26" s="20" t="s">
        <v>61</v>
      </c>
      <c r="D26" s="49"/>
      <c r="E26" s="50"/>
      <c r="F26" s="50"/>
      <c r="G26" s="51"/>
      <c r="H26" s="51"/>
      <c r="I26" s="51"/>
      <c r="J26" s="52"/>
      <c r="K26" s="52"/>
      <c r="L26" s="53"/>
      <c r="M26" s="53"/>
      <c r="N26" s="53"/>
      <c r="O26" s="54">
        <f>135000/1158*H26</f>
        <v>0</v>
      </c>
      <c r="P26" s="54"/>
      <c r="Q26" s="55"/>
    </row>
    <row r="27" spans="1:17" s="13" customFormat="1" ht="16.5" customHeight="1">
      <c r="A27" s="63">
        <v>13</v>
      </c>
      <c r="B27" s="16" t="s">
        <v>62</v>
      </c>
      <c r="C27" s="17" t="s">
        <v>63</v>
      </c>
      <c r="D27" s="57">
        <v>30998</v>
      </c>
      <c r="E27" s="51" t="s">
        <v>20</v>
      </c>
      <c r="F27" s="51" t="s">
        <v>20</v>
      </c>
      <c r="G27" s="59">
        <v>2</v>
      </c>
      <c r="H27" s="59">
        <v>50</v>
      </c>
      <c r="I27" s="59">
        <v>15</v>
      </c>
      <c r="J27" s="60">
        <v>0</v>
      </c>
      <c r="K27" s="60">
        <v>1</v>
      </c>
      <c r="L27" s="53">
        <f>J27*380*6.5</f>
        <v>0</v>
      </c>
      <c r="M27" s="53">
        <f>K27*135*6.5</f>
        <v>877.5</v>
      </c>
      <c r="N27" s="53">
        <f>L27+M27</f>
        <v>877.5</v>
      </c>
      <c r="O27" s="54">
        <f>130000/1157*H27</f>
        <v>5617.9775280898875</v>
      </c>
      <c r="P27" s="54"/>
      <c r="Q27" s="55">
        <f>N27+O27+P27</f>
        <v>6495.4775280898875</v>
      </c>
    </row>
    <row r="28" spans="1:17" s="13" customFormat="1" ht="31.5" customHeight="1">
      <c r="A28" s="63"/>
      <c r="B28" s="16" t="s">
        <v>64</v>
      </c>
      <c r="C28" s="17" t="s">
        <v>65</v>
      </c>
      <c r="D28" s="57"/>
      <c r="E28" s="51"/>
      <c r="F28" s="51"/>
      <c r="G28" s="59"/>
      <c r="H28" s="59"/>
      <c r="I28" s="59"/>
      <c r="J28" s="60"/>
      <c r="K28" s="60"/>
      <c r="L28" s="53"/>
      <c r="M28" s="53"/>
      <c r="N28" s="53"/>
      <c r="O28" s="54">
        <f>135000/1158*H28</f>
        <v>0</v>
      </c>
      <c r="P28" s="54"/>
      <c r="Q28" s="55"/>
    </row>
    <row r="29" spans="1:17" s="13" customFormat="1" ht="24" customHeight="1">
      <c r="A29" s="64">
        <v>14</v>
      </c>
      <c r="B29" s="22" t="s">
        <v>66</v>
      </c>
      <c r="C29" s="23" t="s">
        <v>67</v>
      </c>
      <c r="D29" s="49">
        <v>30980</v>
      </c>
      <c r="E29" s="58" t="s">
        <v>20</v>
      </c>
      <c r="F29" s="58" t="s">
        <v>21</v>
      </c>
      <c r="G29" s="51">
        <v>4</v>
      </c>
      <c r="H29" s="65">
        <v>73</v>
      </c>
      <c r="I29" s="65">
        <v>2</v>
      </c>
      <c r="J29" s="66">
        <v>0</v>
      </c>
      <c r="K29" s="66">
        <v>0</v>
      </c>
      <c r="L29" s="53">
        <f>J29*380*6.5</f>
        <v>0</v>
      </c>
      <c r="M29" s="53">
        <f>K29*135*6.5</f>
        <v>0</v>
      </c>
      <c r="N29" s="53">
        <f>L29+M29</f>
        <v>0</v>
      </c>
      <c r="O29" s="54">
        <f>130000/1157*H29</f>
        <v>8202.247191011236</v>
      </c>
      <c r="P29" s="54"/>
      <c r="Q29" s="55">
        <f>N29+O29+P29</f>
        <v>8202.247191011236</v>
      </c>
    </row>
    <row r="30" spans="1:17" s="13" customFormat="1" ht="18.75" customHeight="1">
      <c r="A30" s="64"/>
      <c r="B30" s="22" t="s">
        <v>68</v>
      </c>
      <c r="C30" s="23" t="s">
        <v>68</v>
      </c>
      <c r="D30" s="49"/>
      <c r="E30" s="58"/>
      <c r="F30" s="58"/>
      <c r="G30" s="51"/>
      <c r="H30" s="65"/>
      <c r="I30" s="65"/>
      <c r="J30" s="66"/>
      <c r="K30" s="66"/>
      <c r="L30" s="53"/>
      <c r="M30" s="53"/>
      <c r="N30" s="53"/>
      <c r="O30" s="54">
        <f>135000/1158*H30</f>
        <v>0</v>
      </c>
      <c r="P30" s="54"/>
      <c r="Q30" s="55"/>
    </row>
    <row r="31" spans="1:17" s="13" customFormat="1" ht="18.75" customHeight="1">
      <c r="A31" s="63">
        <v>15</v>
      </c>
      <c r="B31" s="16" t="s">
        <v>69</v>
      </c>
      <c r="C31" s="24" t="s">
        <v>70</v>
      </c>
      <c r="D31" s="57">
        <v>23476</v>
      </c>
      <c r="E31" s="67" t="s">
        <v>20</v>
      </c>
      <c r="F31" s="67" t="s">
        <v>20</v>
      </c>
      <c r="G31" s="67">
        <v>7</v>
      </c>
      <c r="H31" s="51">
        <v>147</v>
      </c>
      <c r="I31" s="51">
        <v>16</v>
      </c>
      <c r="J31" s="52">
        <v>1</v>
      </c>
      <c r="K31" s="52">
        <v>0</v>
      </c>
      <c r="L31" s="53">
        <f>J31*380*6.5</f>
        <v>2470</v>
      </c>
      <c r="M31" s="53">
        <f>K31*135*6.5</f>
        <v>0</v>
      </c>
      <c r="N31" s="53">
        <f>L31+M31</f>
        <v>2470</v>
      </c>
      <c r="O31" s="54">
        <f>130000/1157*H31</f>
        <v>16516.85393258427</v>
      </c>
      <c r="P31" s="54"/>
      <c r="Q31" s="55">
        <f>N31+O31+P31</f>
        <v>18986.85393258427</v>
      </c>
    </row>
    <row r="32" spans="1:17" s="13" customFormat="1" ht="18.75" customHeight="1">
      <c r="A32" s="63"/>
      <c r="B32" s="16" t="s">
        <v>71</v>
      </c>
      <c r="C32" s="24" t="s">
        <v>72</v>
      </c>
      <c r="D32" s="57"/>
      <c r="E32" s="67" t="s">
        <v>20</v>
      </c>
      <c r="F32" s="67"/>
      <c r="G32" s="67"/>
      <c r="H32" s="67"/>
      <c r="I32" s="67"/>
      <c r="J32" s="52"/>
      <c r="K32" s="52"/>
      <c r="L32" s="53"/>
      <c r="M32" s="53"/>
      <c r="N32" s="53"/>
      <c r="O32" s="54">
        <f>135000/1158*H32</f>
        <v>0</v>
      </c>
      <c r="P32" s="54"/>
      <c r="Q32" s="55"/>
    </row>
    <row r="33" spans="1:17" s="13" customFormat="1" ht="18.75" customHeight="1">
      <c r="A33" s="64">
        <v>16</v>
      </c>
      <c r="B33" s="25" t="s">
        <v>73</v>
      </c>
      <c r="C33" s="26" t="s">
        <v>74</v>
      </c>
      <c r="D33" s="49">
        <v>30983</v>
      </c>
      <c r="E33" s="67" t="s">
        <v>20</v>
      </c>
      <c r="F33" s="67" t="s">
        <v>20</v>
      </c>
      <c r="G33" s="51">
        <v>2</v>
      </c>
      <c r="H33" s="51">
        <v>45</v>
      </c>
      <c r="I33" s="51">
        <v>11</v>
      </c>
      <c r="J33" s="52">
        <v>0</v>
      </c>
      <c r="K33" s="52">
        <v>0</v>
      </c>
      <c r="L33" s="53">
        <f>J33*380*6.5</f>
        <v>0</v>
      </c>
      <c r="M33" s="53">
        <f>K33*135*6.5</f>
        <v>0</v>
      </c>
      <c r="N33" s="53">
        <f>L33+M33</f>
        <v>0</v>
      </c>
      <c r="O33" s="54">
        <f>130000/1157*H33</f>
        <v>5056.179775280899</v>
      </c>
      <c r="P33" s="54"/>
      <c r="Q33" s="55">
        <f>N33+O33+P33</f>
        <v>5056.179775280899</v>
      </c>
    </row>
    <row r="34" spans="1:17" s="13" customFormat="1" ht="18.75" customHeight="1">
      <c r="A34" s="64"/>
      <c r="B34" s="27" t="s">
        <v>75</v>
      </c>
      <c r="C34" s="28" t="s">
        <v>76</v>
      </c>
      <c r="D34" s="49"/>
      <c r="E34" s="67"/>
      <c r="F34" s="67"/>
      <c r="G34" s="51"/>
      <c r="H34" s="51"/>
      <c r="I34" s="51"/>
      <c r="J34" s="52"/>
      <c r="K34" s="52"/>
      <c r="L34" s="53"/>
      <c r="M34" s="53"/>
      <c r="N34" s="53"/>
      <c r="O34" s="54">
        <f>135000/1158*H34</f>
        <v>0</v>
      </c>
      <c r="P34" s="54"/>
      <c r="Q34" s="55"/>
    </row>
    <row r="35" spans="1:17" s="13" customFormat="1" ht="18.75" customHeight="1">
      <c r="A35" s="64">
        <v>17</v>
      </c>
      <c r="B35" s="29" t="s">
        <v>77</v>
      </c>
      <c r="C35" s="26" t="s">
        <v>78</v>
      </c>
      <c r="D35" s="49">
        <v>55870</v>
      </c>
      <c r="E35" s="51" t="s">
        <v>21</v>
      </c>
      <c r="F35" s="51" t="s">
        <v>20</v>
      </c>
      <c r="G35" s="51">
        <v>1</v>
      </c>
      <c r="H35" s="51">
        <v>12</v>
      </c>
      <c r="I35" s="51">
        <v>5</v>
      </c>
      <c r="J35" s="52">
        <v>1</v>
      </c>
      <c r="K35" s="52">
        <v>0</v>
      </c>
      <c r="L35" s="53">
        <f>J35*380*6.5</f>
        <v>2470</v>
      </c>
      <c r="M35" s="53">
        <f>K35*135*6.5</f>
        <v>0</v>
      </c>
      <c r="N35" s="53">
        <f>L35+M35</f>
        <v>2470</v>
      </c>
      <c r="O35" s="54">
        <f>130000/1157*H35</f>
        <v>1348.314606741573</v>
      </c>
      <c r="P35" s="54"/>
      <c r="Q35" s="55">
        <f>N35+O35+P35</f>
        <v>3818.314606741573</v>
      </c>
    </row>
    <row r="36" spans="1:17" s="13" customFormat="1" ht="18.75" customHeight="1">
      <c r="A36" s="64"/>
      <c r="B36" s="14" t="s">
        <v>79</v>
      </c>
      <c r="C36" s="28" t="s">
        <v>80</v>
      </c>
      <c r="D36" s="49"/>
      <c r="E36" s="51"/>
      <c r="F36" s="51"/>
      <c r="G36" s="51"/>
      <c r="H36" s="51"/>
      <c r="I36" s="51"/>
      <c r="J36" s="52"/>
      <c r="K36" s="52"/>
      <c r="L36" s="53"/>
      <c r="M36" s="53"/>
      <c r="N36" s="53"/>
      <c r="O36" s="54">
        <f>135000/1158*H36</f>
        <v>0</v>
      </c>
      <c r="P36" s="54"/>
      <c r="Q36" s="55"/>
    </row>
    <row r="37" spans="1:17" s="13" customFormat="1" ht="22.5" customHeight="1">
      <c r="A37" s="64">
        <v>18</v>
      </c>
      <c r="B37" s="29" t="s">
        <v>81</v>
      </c>
      <c r="C37" s="30" t="s">
        <v>82</v>
      </c>
      <c r="D37" s="52">
        <v>57408</v>
      </c>
      <c r="E37" s="58" t="s">
        <v>20</v>
      </c>
      <c r="F37" s="58" t="s">
        <v>20</v>
      </c>
      <c r="G37" s="51">
        <v>3</v>
      </c>
      <c r="H37" s="51">
        <v>46</v>
      </c>
      <c r="I37" s="51">
        <v>4</v>
      </c>
      <c r="J37" s="52">
        <v>1</v>
      </c>
      <c r="K37" s="52">
        <v>3</v>
      </c>
      <c r="L37" s="53">
        <f>J37*380*4.5</f>
        <v>1710</v>
      </c>
      <c r="M37" s="53">
        <f>K37*135*6.5+1*2*135</f>
        <v>2902.5</v>
      </c>
      <c r="N37" s="53">
        <f>L37+M37</f>
        <v>4612.5</v>
      </c>
      <c r="O37" s="54">
        <f>130000/1157*H37</f>
        <v>5168.539325842697</v>
      </c>
      <c r="P37" s="54"/>
      <c r="Q37" s="55">
        <f>N37+O37+P37</f>
        <v>9781.039325842696</v>
      </c>
    </row>
    <row r="38" spans="1:17" s="13" customFormat="1" ht="26.25" customHeight="1">
      <c r="A38" s="64"/>
      <c r="B38" s="14" t="s">
        <v>83</v>
      </c>
      <c r="C38" s="15" t="s">
        <v>84</v>
      </c>
      <c r="D38" s="52"/>
      <c r="E38" s="58" t="s">
        <v>20</v>
      </c>
      <c r="F38" s="58"/>
      <c r="G38" s="51"/>
      <c r="H38" s="51"/>
      <c r="I38" s="51"/>
      <c r="J38" s="52"/>
      <c r="K38" s="52"/>
      <c r="L38" s="53"/>
      <c r="M38" s="53"/>
      <c r="N38" s="53"/>
      <c r="O38" s="54">
        <f>135000/1158*H38</f>
        <v>0</v>
      </c>
      <c r="P38" s="54"/>
      <c r="Q38" s="55"/>
    </row>
    <row r="39" spans="1:17" s="13" customFormat="1" ht="40.5" customHeight="1">
      <c r="A39" s="21">
        <v>19</v>
      </c>
      <c r="B39" s="22" t="s">
        <v>85</v>
      </c>
      <c r="C39" s="23" t="s">
        <v>86</v>
      </c>
      <c r="D39" s="11">
        <v>68330</v>
      </c>
      <c r="E39" s="18" t="s">
        <v>20</v>
      </c>
      <c r="F39" s="10" t="s">
        <v>20</v>
      </c>
      <c r="G39" s="10">
        <v>1</v>
      </c>
      <c r="H39" s="10">
        <v>23</v>
      </c>
      <c r="I39" s="10">
        <v>2</v>
      </c>
      <c r="J39" s="11">
        <v>0</v>
      </c>
      <c r="K39" s="11">
        <v>0</v>
      </c>
      <c r="L39" s="12">
        <f>J39*380*6.5</f>
        <v>0</v>
      </c>
      <c r="M39" s="12">
        <f>K39*135*6.5</f>
        <v>0</v>
      </c>
      <c r="N39" s="12">
        <f>L39+M39</f>
        <v>0</v>
      </c>
      <c r="O39" s="12">
        <f>130000/1157*H39</f>
        <v>2584.2696629213483</v>
      </c>
      <c r="P39" s="12"/>
      <c r="Q39" s="31">
        <f>N39+O39+P39</f>
        <v>2584.2696629213483</v>
      </c>
    </row>
    <row r="40" spans="1:17" s="13" customFormat="1" ht="39.75" customHeight="1">
      <c r="A40" s="68"/>
      <c r="B40" s="68"/>
      <c r="C40" s="68"/>
      <c r="D40" s="32"/>
      <c r="E40" s="32"/>
      <c r="F40" s="32"/>
      <c r="G40" s="33">
        <f aca="true" t="shared" si="0" ref="G40:O40">SUM(G5:G39)</f>
        <v>57</v>
      </c>
      <c r="H40" s="33">
        <f t="shared" si="0"/>
        <v>1157</v>
      </c>
      <c r="I40" s="33">
        <f t="shared" si="0"/>
        <v>244</v>
      </c>
      <c r="J40" s="34">
        <f t="shared" si="0"/>
        <v>17</v>
      </c>
      <c r="K40" s="34">
        <f t="shared" si="0"/>
        <v>5</v>
      </c>
      <c r="L40" s="35">
        <f t="shared" si="0"/>
        <v>41230</v>
      </c>
      <c r="M40" s="35">
        <f t="shared" si="0"/>
        <v>4657.5</v>
      </c>
      <c r="N40" s="35">
        <f t="shared" si="0"/>
        <v>45887.5</v>
      </c>
      <c r="O40" s="36">
        <f t="shared" si="0"/>
        <v>129999.99999999999</v>
      </c>
      <c r="P40" s="36"/>
      <c r="Q40" s="37"/>
    </row>
    <row r="41" ht="14.25" customHeight="1"/>
    <row r="43" ht="14.25" customHeight="1"/>
    <row r="45" ht="14.25" customHeight="1"/>
  </sheetData>
  <sheetProtection selectLockedCells="1" selectUnlockedCells="1"/>
  <mergeCells count="274">
    <mergeCell ref="O37:O38"/>
    <mergeCell ref="P37:P38"/>
    <mergeCell ref="Q37:Q38"/>
    <mergeCell ref="A40:C40"/>
    <mergeCell ref="I37:I38"/>
    <mergeCell ref="J37:J38"/>
    <mergeCell ref="K37:K38"/>
    <mergeCell ref="L37:L38"/>
    <mergeCell ref="M37:M38"/>
    <mergeCell ref="N37:N38"/>
    <mergeCell ref="A37:A38"/>
    <mergeCell ref="D37:D38"/>
    <mergeCell ref="E37:E38"/>
    <mergeCell ref="F37:F38"/>
    <mergeCell ref="G37:G38"/>
    <mergeCell ref="H37:H38"/>
    <mergeCell ref="L35:L36"/>
    <mergeCell ref="M35:M36"/>
    <mergeCell ref="N35:N36"/>
    <mergeCell ref="O35:O36"/>
    <mergeCell ref="P35:P36"/>
    <mergeCell ref="Q35:Q36"/>
    <mergeCell ref="Q33:Q34"/>
    <mergeCell ref="A35:A36"/>
    <mergeCell ref="D35:D36"/>
    <mergeCell ref="E35:E36"/>
    <mergeCell ref="F35:F36"/>
    <mergeCell ref="G35:G36"/>
    <mergeCell ref="H35:H36"/>
    <mergeCell ref="I35:I36"/>
    <mergeCell ref="J35:J36"/>
    <mergeCell ref="K35:K36"/>
    <mergeCell ref="K33:K34"/>
    <mergeCell ref="L33:L34"/>
    <mergeCell ref="M33:M34"/>
    <mergeCell ref="N33:N34"/>
    <mergeCell ref="O33:O34"/>
    <mergeCell ref="P33:P34"/>
    <mergeCell ref="P31:P32"/>
    <mergeCell ref="Q31:Q32"/>
    <mergeCell ref="A33:A34"/>
    <mergeCell ref="D33:D34"/>
    <mergeCell ref="E33:E34"/>
    <mergeCell ref="F33:F34"/>
    <mergeCell ref="G33:G34"/>
    <mergeCell ref="H33:H34"/>
    <mergeCell ref="I33:I34"/>
    <mergeCell ref="J33:J34"/>
    <mergeCell ref="J31:J32"/>
    <mergeCell ref="K31:K32"/>
    <mergeCell ref="L31:L32"/>
    <mergeCell ref="M31:M32"/>
    <mergeCell ref="N31:N32"/>
    <mergeCell ref="O31:O32"/>
    <mergeCell ref="O29:O30"/>
    <mergeCell ref="P29:P30"/>
    <mergeCell ref="Q29:Q30"/>
    <mergeCell ref="A31:A32"/>
    <mergeCell ref="D31:D32"/>
    <mergeCell ref="E31:E32"/>
    <mergeCell ref="F31:F32"/>
    <mergeCell ref="G31:G32"/>
    <mergeCell ref="H31:H32"/>
    <mergeCell ref="I31:I32"/>
    <mergeCell ref="I29:I30"/>
    <mergeCell ref="J29:J30"/>
    <mergeCell ref="K29:K30"/>
    <mergeCell ref="L29:L30"/>
    <mergeCell ref="M29:M30"/>
    <mergeCell ref="N29:N30"/>
    <mergeCell ref="A29:A30"/>
    <mergeCell ref="D29:D30"/>
    <mergeCell ref="E29:E30"/>
    <mergeCell ref="F29:F30"/>
    <mergeCell ref="G29:G30"/>
    <mergeCell ref="H29:H30"/>
    <mergeCell ref="L27:L28"/>
    <mergeCell ref="M27:M28"/>
    <mergeCell ref="N27:N28"/>
    <mergeCell ref="O27:O28"/>
    <mergeCell ref="P27:P28"/>
    <mergeCell ref="Q27:Q28"/>
    <mergeCell ref="Q25:Q26"/>
    <mergeCell ref="A27:A28"/>
    <mergeCell ref="D27:D28"/>
    <mergeCell ref="E27:E28"/>
    <mergeCell ref="F27:F28"/>
    <mergeCell ref="G27:G28"/>
    <mergeCell ref="H27:H28"/>
    <mergeCell ref="I27:I28"/>
    <mergeCell ref="J27:J28"/>
    <mergeCell ref="K27:K28"/>
    <mergeCell ref="K25:K26"/>
    <mergeCell ref="L25:L26"/>
    <mergeCell ref="M25:M26"/>
    <mergeCell ref="N25:N26"/>
    <mergeCell ref="O25:O26"/>
    <mergeCell ref="P25:P26"/>
    <mergeCell ref="P23:P24"/>
    <mergeCell ref="Q23:Q24"/>
    <mergeCell ref="A25:A26"/>
    <mergeCell ref="D25:D26"/>
    <mergeCell ref="E25:E26"/>
    <mergeCell ref="F25:F26"/>
    <mergeCell ref="G25:G26"/>
    <mergeCell ref="H25:H26"/>
    <mergeCell ref="I25:I26"/>
    <mergeCell ref="J25:J26"/>
    <mergeCell ref="J23:J24"/>
    <mergeCell ref="K23:K24"/>
    <mergeCell ref="L23:L24"/>
    <mergeCell ref="M23:M24"/>
    <mergeCell ref="N23:N24"/>
    <mergeCell ref="O23:O24"/>
    <mergeCell ref="O21:O22"/>
    <mergeCell ref="P21:P22"/>
    <mergeCell ref="Q21:Q22"/>
    <mergeCell ref="A23:A24"/>
    <mergeCell ref="D23:D24"/>
    <mergeCell ref="E23:E24"/>
    <mergeCell ref="F23:F24"/>
    <mergeCell ref="G23:G24"/>
    <mergeCell ref="H23:H24"/>
    <mergeCell ref="I23:I24"/>
    <mergeCell ref="I21:I22"/>
    <mergeCell ref="J21:J22"/>
    <mergeCell ref="K21:K22"/>
    <mergeCell ref="L21:L22"/>
    <mergeCell ref="M21:M22"/>
    <mergeCell ref="N21:N22"/>
    <mergeCell ref="A21:A22"/>
    <mergeCell ref="D21:D22"/>
    <mergeCell ref="E21:E22"/>
    <mergeCell ref="F21:F22"/>
    <mergeCell ref="G21:G22"/>
    <mergeCell ref="H21:H22"/>
    <mergeCell ref="L19:L20"/>
    <mergeCell ref="M19:M20"/>
    <mergeCell ref="N19:N20"/>
    <mergeCell ref="O19:O20"/>
    <mergeCell ref="P19:P20"/>
    <mergeCell ref="Q19:Q20"/>
    <mergeCell ref="Q17:Q18"/>
    <mergeCell ref="A19:A20"/>
    <mergeCell ref="D19:D20"/>
    <mergeCell ref="E19:E20"/>
    <mergeCell ref="F19:F20"/>
    <mergeCell ref="G19:G20"/>
    <mergeCell ref="H19:H20"/>
    <mergeCell ref="I19:I20"/>
    <mergeCell ref="J19:J20"/>
    <mergeCell ref="K19:K20"/>
    <mergeCell ref="K17:K18"/>
    <mergeCell ref="L17:L18"/>
    <mergeCell ref="M17:M18"/>
    <mergeCell ref="N17:N18"/>
    <mergeCell ref="O17:O18"/>
    <mergeCell ref="P17:P18"/>
    <mergeCell ref="P15:P16"/>
    <mergeCell ref="Q15:Q16"/>
    <mergeCell ref="A17:A18"/>
    <mergeCell ref="D17:D18"/>
    <mergeCell ref="E17:E18"/>
    <mergeCell ref="F17:F18"/>
    <mergeCell ref="G17:G18"/>
    <mergeCell ref="H17:H18"/>
    <mergeCell ref="I17:I18"/>
    <mergeCell ref="J17:J18"/>
    <mergeCell ref="J15:J16"/>
    <mergeCell ref="K15:K16"/>
    <mergeCell ref="L15:L16"/>
    <mergeCell ref="M15:M16"/>
    <mergeCell ref="N15:N16"/>
    <mergeCell ref="O15:O16"/>
    <mergeCell ref="O13:O14"/>
    <mergeCell ref="P13:P14"/>
    <mergeCell ref="Q13:Q14"/>
    <mergeCell ref="A15:A16"/>
    <mergeCell ref="D15:D16"/>
    <mergeCell ref="E15:E16"/>
    <mergeCell ref="F15:F16"/>
    <mergeCell ref="G15:G16"/>
    <mergeCell ref="H15:H16"/>
    <mergeCell ref="I15:I16"/>
    <mergeCell ref="I13:I14"/>
    <mergeCell ref="J13:J14"/>
    <mergeCell ref="K13:K14"/>
    <mergeCell ref="L13:L14"/>
    <mergeCell ref="M13:M14"/>
    <mergeCell ref="N13:N14"/>
    <mergeCell ref="A13:A14"/>
    <mergeCell ref="D13:D14"/>
    <mergeCell ref="E13:E14"/>
    <mergeCell ref="F13:F14"/>
    <mergeCell ref="G13:G14"/>
    <mergeCell ref="H13:H14"/>
    <mergeCell ref="L11:L12"/>
    <mergeCell ref="M11:M12"/>
    <mergeCell ref="N11:N12"/>
    <mergeCell ref="O11:O12"/>
    <mergeCell ref="P11:P12"/>
    <mergeCell ref="Q11:Q12"/>
    <mergeCell ref="Q9:Q10"/>
    <mergeCell ref="A11:A12"/>
    <mergeCell ref="D11:D12"/>
    <mergeCell ref="E11:E12"/>
    <mergeCell ref="F11:F12"/>
    <mergeCell ref="G11:G12"/>
    <mergeCell ref="H11:H12"/>
    <mergeCell ref="I11:I12"/>
    <mergeCell ref="J11:J12"/>
    <mergeCell ref="K11:K12"/>
    <mergeCell ref="K9:K10"/>
    <mergeCell ref="L9:L10"/>
    <mergeCell ref="M9:M10"/>
    <mergeCell ref="N9:N10"/>
    <mergeCell ref="O9:O10"/>
    <mergeCell ref="P9:P10"/>
    <mergeCell ref="P7:P8"/>
    <mergeCell ref="Q7:Q8"/>
    <mergeCell ref="A9:A10"/>
    <mergeCell ref="D9:D10"/>
    <mergeCell ref="E9:E10"/>
    <mergeCell ref="F9:F10"/>
    <mergeCell ref="G9:G10"/>
    <mergeCell ref="H9:H10"/>
    <mergeCell ref="I9:I10"/>
    <mergeCell ref="J9:J10"/>
    <mergeCell ref="J7:J8"/>
    <mergeCell ref="K7:K8"/>
    <mergeCell ref="L7:L8"/>
    <mergeCell ref="M7:M8"/>
    <mergeCell ref="N7:N8"/>
    <mergeCell ref="O7:O8"/>
    <mergeCell ref="O5:O6"/>
    <mergeCell ref="P5:P6"/>
    <mergeCell ref="Q5:Q6"/>
    <mergeCell ref="A7:A8"/>
    <mergeCell ref="D7:D8"/>
    <mergeCell ref="E7:E8"/>
    <mergeCell ref="F7:F8"/>
    <mergeCell ref="G7:G8"/>
    <mergeCell ref="H7:H8"/>
    <mergeCell ref="I7:I8"/>
    <mergeCell ref="I5:I6"/>
    <mergeCell ref="J5:J6"/>
    <mergeCell ref="K5:K6"/>
    <mergeCell ref="L5:L6"/>
    <mergeCell ref="M5:M6"/>
    <mergeCell ref="N5:N6"/>
    <mergeCell ref="A5:A6"/>
    <mergeCell ref="D5:D6"/>
    <mergeCell ref="E5:E6"/>
    <mergeCell ref="F5:F6"/>
    <mergeCell ref="G5:G6"/>
    <mergeCell ref="H5:H6"/>
    <mergeCell ref="M1:M3"/>
    <mergeCell ref="N1:N3"/>
    <mergeCell ref="O1:O3"/>
    <mergeCell ref="P1:P3"/>
    <mergeCell ref="Q1:Q3"/>
    <mergeCell ref="A4:G4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</mergeCells>
  <printOptions horizontalCentered="1"/>
  <pageMargins left="0" right="0" top="0" bottom="0" header="0.5118055555555555" footer="0.5118055555555555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Leonardo Sarri</cp:lastModifiedBy>
  <dcterms:modified xsi:type="dcterms:W3CDTF">2023-05-19T12:25:18Z</dcterms:modified>
  <cp:category/>
  <cp:version/>
  <cp:contentType/>
  <cp:contentStatus/>
</cp:coreProperties>
</file>